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田園調布3" sheetId="1" r:id="rId1"/>
    <sheet name="推定値" sheetId="2" r:id="rId2"/>
  </sheets>
  <definedNames/>
  <calcPr fullCalcOnLoad="1"/>
</workbook>
</file>

<file path=xl/sharedStrings.xml><?xml version="1.0" encoding="utf-8"?>
<sst xmlns="http://schemas.openxmlformats.org/spreadsheetml/2006/main" count="52" uniqueCount="42">
  <si>
    <t>3-9-12</t>
  </si>
  <si>
    <t>3-22-4</t>
  </si>
  <si>
    <t>3-3-1</t>
  </si>
  <si>
    <t>3-23-15</t>
  </si>
  <si>
    <t>1983-1985</t>
  </si>
  <si>
    <t>1986-2012</t>
  </si>
  <si>
    <t>Gv.P.L.P.  Ota.4 (Jan/1)</t>
  </si>
  <si>
    <r>
      <t>3-9-12</t>
    </r>
    <r>
      <rPr>
        <sz val="9"/>
        <rFont val="ＭＳ Ｐゴシック"/>
        <family val="3"/>
      </rPr>
      <t xml:space="preserve"> Den-enchofu, Ota, Tokyo</t>
    </r>
  </si>
  <si>
    <r>
      <t>3-22-4</t>
    </r>
    <r>
      <rPr>
        <sz val="9"/>
        <rFont val="ＭＳ Ｐゴシック"/>
        <family val="3"/>
      </rPr>
      <t xml:space="preserve"> Den-enchofu, Ota, Tokyo</t>
    </r>
  </si>
  <si>
    <r>
      <t>3-3-1</t>
    </r>
    <r>
      <rPr>
        <sz val="9"/>
        <rFont val="ＭＳ Ｐゴシック"/>
        <family val="3"/>
      </rPr>
      <t xml:space="preserve"> Den-enchofu, Ota, Tokyo</t>
    </r>
  </si>
  <si>
    <r>
      <t>3-23-15</t>
    </r>
    <r>
      <rPr>
        <sz val="9"/>
        <rFont val="ＭＳ Ｐゴシック"/>
        <family val="3"/>
      </rPr>
      <t xml:space="preserve"> Den-enchofu, Ota, Tokyo</t>
    </r>
  </si>
  <si>
    <t>1971-78</t>
  </si>
  <si>
    <t>1979-82</t>
  </si>
  <si>
    <t>Gv.P.L.P.  Ota.4 (Jan/1)</t>
  </si>
  <si>
    <t xml:space="preserve">Gv.P.L.P. </t>
  </si>
  <si>
    <t>Estimated U.V.</t>
  </si>
  <si>
    <t>Index</t>
  </si>
  <si>
    <t>N. GDP</t>
  </si>
  <si>
    <t>(billion yen)</t>
  </si>
  <si>
    <t>Index</t>
  </si>
  <si>
    <t>Rush</t>
  </si>
  <si>
    <t>Note:</t>
  </si>
  <si>
    <t xml:space="preserve">Gv. Published Land Price is the value at each year's Jan/1 &amp; Sep/1. The price change shows the movement of the previous year. </t>
  </si>
  <si>
    <t>Rate of Change</t>
  </si>
  <si>
    <t>Former land bubble</t>
  </si>
  <si>
    <t>Oil crisis I</t>
  </si>
  <si>
    <t>Oil crisis II</t>
  </si>
  <si>
    <t>Plaza Accord &amp; Yen's appreciation</t>
  </si>
  <si>
    <t>Regulation on lending for lands</t>
  </si>
  <si>
    <t>1997-98</t>
  </si>
  <si>
    <t>Bankruptcies of big financial institutions</t>
  </si>
  <si>
    <t>Summer/2007</t>
  </si>
  <si>
    <t>Subprime mortgage problem</t>
  </si>
  <si>
    <t>Lehman Shock</t>
  </si>
  <si>
    <t>Den-enchofu</t>
  </si>
  <si>
    <t>Ota.4</t>
  </si>
  <si>
    <t>Modify to</t>
  </si>
  <si>
    <t>Corner</t>
  </si>
  <si>
    <t>2012 Tax V.</t>
  </si>
  <si>
    <t>&lt;- Former land bubble</t>
  </si>
  <si>
    <t>&lt;- Oil crisis II</t>
  </si>
  <si>
    <t>Intensity 5.9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</si>
</sst>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0.00_ "/>
    <numFmt numFmtId="180" formatCode="&quot;H &quot;00"/>
    <numFmt numFmtId="181" formatCode="&quot;S &quot;00"/>
    <numFmt numFmtId="182" formatCode="0.0_ "/>
    <numFmt numFmtId="183" formatCode="[$-409]mmm\,\ yyyy;@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3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horizontal="center" vertical="center"/>
      <protection/>
    </xf>
    <xf numFmtId="179" fontId="3" fillId="33" borderId="0" xfId="61" applyNumberFormat="1" applyFill="1">
      <alignment vertical="center"/>
      <protection/>
    </xf>
    <xf numFmtId="3" fontId="3" fillId="0" borderId="0" xfId="61" applyNumberForma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38" fontId="0" fillId="0" borderId="0" xfId="50" applyFont="1" applyAlignment="1">
      <alignment vertical="center"/>
    </xf>
    <xf numFmtId="180" fontId="3" fillId="0" borderId="0" xfId="48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49" fontId="3" fillId="0" borderId="0" xfId="61" applyNumberFormat="1" applyAlignment="1">
      <alignment horizontal="center" vertical="center"/>
      <protection/>
    </xf>
    <xf numFmtId="38" fontId="3" fillId="0" borderId="0" xfId="48" applyNumberFormat="1" applyFont="1" applyAlignment="1">
      <alignment vertical="center"/>
    </xf>
    <xf numFmtId="3" fontId="3" fillId="33" borderId="0" xfId="61" applyNumberFormat="1" applyFill="1">
      <alignment vertical="center"/>
      <protection/>
    </xf>
    <xf numFmtId="182" fontId="3" fillId="0" borderId="0" xfId="61" applyNumberFormat="1" applyFill="1" applyAlignment="1">
      <alignment horizontal="center" vertical="center"/>
      <protection/>
    </xf>
    <xf numFmtId="179" fontId="3" fillId="0" borderId="0" xfId="61" applyNumberFormat="1" applyFill="1">
      <alignment vertical="center"/>
      <protection/>
    </xf>
    <xf numFmtId="0" fontId="3" fillId="0" borderId="14" xfId="61" applyBorder="1" applyAlignment="1">
      <alignment horizontal="center" vertical="center"/>
      <protection/>
    </xf>
    <xf numFmtId="49" fontId="3" fillId="0" borderId="14" xfId="61" applyNumberForma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0" fontId="3" fillId="0" borderId="14" xfId="61" applyBorder="1">
      <alignment vertical="center"/>
      <protection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Font="1" applyAlignment="1">
      <alignment horizontal="right" vertical="center"/>
    </xf>
    <xf numFmtId="38" fontId="4" fillId="33" borderId="0" xfId="48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3" fontId="4" fillId="33" borderId="0" xfId="63" applyNumberFormat="1" applyFont="1" applyFill="1" applyBorder="1">
      <alignment/>
      <protection/>
    </xf>
    <xf numFmtId="38" fontId="4" fillId="34" borderId="0" xfId="48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176" fontId="39" fillId="35" borderId="0" xfId="0" applyNumberFormat="1" applyFont="1" applyFill="1" applyBorder="1" applyAlignment="1">
      <alignment vertical="center"/>
    </xf>
    <xf numFmtId="176" fontId="39" fillId="35" borderId="14" xfId="0" applyNumberFormat="1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182" fontId="3" fillId="34" borderId="0" xfId="61" applyNumberFormat="1" applyFill="1" applyAlignment="1">
      <alignment horizontal="center" vertical="center"/>
      <protection/>
    </xf>
    <xf numFmtId="3" fontId="4" fillId="34" borderId="0" xfId="63" applyNumberFormat="1" applyFont="1" applyFill="1" applyBorder="1">
      <alignment/>
      <protection/>
    </xf>
    <xf numFmtId="38" fontId="39" fillId="34" borderId="0" xfId="48" applyFont="1" applyFill="1" applyBorder="1" applyAlignment="1">
      <alignment vertical="center"/>
    </xf>
    <xf numFmtId="38" fontId="39" fillId="34" borderId="14" xfId="48" applyFont="1" applyFill="1" applyBorder="1" applyAlignment="1">
      <alignment vertical="center"/>
    </xf>
    <xf numFmtId="178" fontId="39" fillId="35" borderId="0" xfId="42" applyNumberFormat="1" applyFont="1" applyFill="1" applyBorder="1" applyAlignment="1">
      <alignment vertical="center"/>
    </xf>
    <xf numFmtId="178" fontId="39" fillId="35" borderId="14" xfId="42" applyNumberFormat="1" applyFont="1" applyFill="1" applyBorder="1" applyAlignment="1">
      <alignment vertical="center"/>
    </xf>
    <xf numFmtId="38" fontId="3" fillId="35" borderId="0" xfId="48" applyFont="1" applyFill="1" applyAlignment="1">
      <alignment vertical="center"/>
    </xf>
    <xf numFmtId="9" fontId="3" fillId="35" borderId="0" xfId="42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vertical="center"/>
    </xf>
    <xf numFmtId="49" fontId="3" fillId="0" borderId="0" xfId="61" applyNumberFormat="1">
      <alignment vertical="center"/>
      <protection/>
    </xf>
    <xf numFmtId="183" fontId="39" fillId="0" borderId="0" xfId="0" applyNumberFormat="1" applyFont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.公示-2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Index of Unit Land  Price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◆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N.GDP (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▲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575"/>
          <c:w val="0.949"/>
          <c:h val="0.9087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'田園調布3'!$E$6:$E$47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'田園調布3'!$H$6:$H$47</c:f>
              <c:numCache/>
            </c:numRef>
          </c:val>
          <c:smooth val="0"/>
        </c:ser>
        <c:marker val="1"/>
        <c:axId val="10871445"/>
        <c:axId val="30734142"/>
      </c:lineChart>
      <c:catAx>
        <c:axId val="10871445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734142"/>
        <c:crosses val="autoZero"/>
        <c:auto val="1"/>
        <c:lblOffset val="300"/>
        <c:tickLblSkip val="1"/>
        <c:noMultiLvlLbl val="0"/>
      </c:catAx>
      <c:valAx>
        <c:axId val="30734142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71445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Transition of the Rate of Change of Land Price</a:t>
            </a:r>
          </a:p>
        </c:rich>
      </c:tx>
      <c:layout>
        <c:manualLayout>
          <c:xMode val="factor"/>
          <c:yMode val="factor"/>
          <c:x val="0.024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'田園調布3'!$G$57:$G$97</c:f>
              <c:numCache/>
            </c:numRef>
          </c:cat>
          <c:val>
            <c:numRef>
              <c:f>'田園調布3'!$H$57:$H$97</c:f>
              <c:numCache/>
            </c:numRef>
          </c:val>
          <c:smooth val="0"/>
        </c:ser>
        <c:marker val="1"/>
        <c:axId val="8171823"/>
        <c:axId val="6437544"/>
      </c:lineChart>
      <c:catAx>
        <c:axId val="8171823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7544"/>
        <c:crossesAt val="-40"/>
        <c:auto val="1"/>
        <c:lblOffset val="300"/>
        <c:tickLblSkip val="1"/>
        <c:noMultiLvlLbl val="0"/>
      </c:catAx>
      <c:valAx>
        <c:axId val="6437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718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14850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495800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1" sqref="B1"/>
    </sheetView>
  </sheetViews>
  <sheetFormatPr defaultColWidth="9.00390625" defaultRowHeight="11.25" customHeight="1"/>
  <cols>
    <col min="1" max="1" width="1.37890625" style="2" customWidth="1"/>
    <col min="2" max="2" width="8.875" style="2" customWidth="1"/>
    <col min="3" max="3" width="5.50390625" style="3" customWidth="1"/>
    <col min="4" max="4" width="11.75390625" style="3" customWidth="1"/>
    <col min="5" max="5" width="8.375" style="2" customWidth="1"/>
    <col min="6" max="6" width="6.875" style="2" customWidth="1"/>
    <col min="7" max="7" width="8.375" style="3" customWidth="1"/>
    <col min="8" max="8" width="7.50390625" style="3" customWidth="1"/>
    <col min="9" max="17" width="8.875" style="2" customWidth="1"/>
    <col min="18" max="18" width="6.50390625" style="2" customWidth="1"/>
    <col min="19" max="16384" width="8.875" style="2" customWidth="1"/>
  </cols>
  <sheetData>
    <row r="1" spans="2:14" ht="11.25" customHeight="1">
      <c r="B1" s="42"/>
      <c r="C1" s="68" t="s">
        <v>13</v>
      </c>
      <c r="D1" s="68"/>
      <c r="E1" s="62" t="s">
        <v>7</v>
      </c>
      <c r="F1" s="62"/>
      <c r="H1" s="3" t="s">
        <v>11</v>
      </c>
      <c r="I1" s="67" t="s">
        <v>6</v>
      </c>
      <c r="J1" s="67"/>
      <c r="K1" s="66" t="s">
        <v>9</v>
      </c>
      <c r="L1" s="66"/>
      <c r="M1" s="66"/>
      <c r="N1" s="3" t="s">
        <v>4</v>
      </c>
    </row>
    <row r="2" spans="2:14" ht="11.25" customHeight="1">
      <c r="B2" s="42"/>
      <c r="C2" s="68" t="s">
        <v>13</v>
      </c>
      <c r="D2" s="68"/>
      <c r="E2" s="62" t="s">
        <v>8</v>
      </c>
      <c r="F2" s="62"/>
      <c r="H2" s="3" t="s">
        <v>12</v>
      </c>
      <c r="I2" s="67" t="s">
        <v>6</v>
      </c>
      <c r="J2" s="67"/>
      <c r="K2" s="66" t="s">
        <v>10</v>
      </c>
      <c r="L2" s="66"/>
      <c r="M2" s="66"/>
      <c r="N2" s="3" t="s">
        <v>5</v>
      </c>
    </row>
    <row r="3" spans="3:8" ht="11.25" customHeight="1">
      <c r="C3" s="5"/>
      <c r="D3" s="6" t="s">
        <v>14</v>
      </c>
      <c r="E3" s="5" t="s">
        <v>16</v>
      </c>
      <c r="F3" s="5" t="s">
        <v>16</v>
      </c>
      <c r="G3" s="6" t="s">
        <v>17</v>
      </c>
      <c r="H3" s="6" t="s">
        <v>17</v>
      </c>
    </row>
    <row r="4" spans="3:8" s="3" customFormat="1" ht="11.25" customHeight="1">
      <c r="C4" s="5"/>
      <c r="D4" s="6" t="s">
        <v>15</v>
      </c>
      <c r="E4" s="7">
        <v>1971</v>
      </c>
      <c r="F4" s="7">
        <v>1983</v>
      </c>
      <c r="G4" s="6" t="s">
        <v>18</v>
      </c>
      <c r="H4" s="5" t="s">
        <v>19</v>
      </c>
    </row>
    <row r="5" spans="3:8" ht="11.25" customHeight="1">
      <c r="C5" s="10">
        <v>1970</v>
      </c>
      <c r="D5" s="16"/>
      <c r="E5" s="12"/>
      <c r="F5" s="14"/>
      <c r="G5" s="16">
        <v>73344.9</v>
      </c>
      <c r="H5" s="52">
        <f>ROUND(G5/G$6*100,1)</f>
        <v>90.9</v>
      </c>
    </row>
    <row r="6" spans="3:8" ht="11.25" customHeight="1">
      <c r="C6" s="8">
        <f>C5+1</f>
        <v>1971</v>
      </c>
      <c r="D6" s="50">
        <f>'推定値'!H6</f>
        <v>138900</v>
      </c>
      <c r="E6" s="13">
        <v>100</v>
      </c>
      <c r="F6" s="4"/>
      <c r="G6" s="17">
        <v>80701.3</v>
      </c>
      <c r="H6" s="11">
        <v>100</v>
      </c>
    </row>
    <row r="7" spans="3:8" ht="11.25" customHeight="1">
      <c r="C7" s="8">
        <f aca="true" t="shared" si="0" ref="C7:C22">C6+1</f>
        <v>1972</v>
      </c>
      <c r="D7" s="43">
        <f>'推定値'!H7</f>
        <v>149500</v>
      </c>
      <c r="E7" s="44">
        <f>D7/D$6*100</f>
        <v>107.6313894888409</v>
      </c>
      <c r="F7" s="4"/>
      <c r="G7" s="17">
        <v>92394.4</v>
      </c>
      <c r="H7" s="51">
        <f>ROUND(G7/G$6*100,1)</f>
        <v>114.5</v>
      </c>
    </row>
    <row r="8" spans="3:8" ht="11.25" customHeight="1">
      <c r="C8" s="8">
        <f t="shared" si="0"/>
        <v>1973</v>
      </c>
      <c r="D8" s="43">
        <f>'推定値'!H8</f>
        <v>253100</v>
      </c>
      <c r="E8" s="44">
        <f aca="true" t="shared" si="1" ref="E8:E47">D8/D$6*100</f>
        <v>182.21742260619152</v>
      </c>
      <c r="F8" s="4"/>
      <c r="G8" s="17">
        <v>112498.1</v>
      </c>
      <c r="H8" s="51">
        <f aca="true" t="shared" si="2" ref="H8:H46">ROUND(G8/G$6*100,1)</f>
        <v>139.4</v>
      </c>
    </row>
    <row r="9" spans="2:8" ht="11.25" customHeight="1">
      <c r="B9" s="3"/>
      <c r="C9" s="8">
        <f t="shared" si="0"/>
        <v>1974</v>
      </c>
      <c r="D9" s="43">
        <f>'推定値'!H9</f>
        <v>359100</v>
      </c>
      <c r="E9" s="44">
        <f t="shared" si="1"/>
        <v>258.5313174946004</v>
      </c>
      <c r="F9" s="11"/>
      <c r="G9" s="17">
        <v>134243.8</v>
      </c>
      <c r="H9" s="51">
        <f t="shared" si="2"/>
        <v>166.3</v>
      </c>
    </row>
    <row r="10" spans="2:8" ht="11.25" customHeight="1">
      <c r="B10" s="3"/>
      <c r="C10" s="8">
        <f t="shared" si="0"/>
        <v>1975</v>
      </c>
      <c r="D10" s="43">
        <f>'推定値'!H10</f>
        <v>315500</v>
      </c>
      <c r="E10" s="44">
        <f t="shared" si="1"/>
        <v>227.14182865370768</v>
      </c>
      <c r="F10" s="11"/>
      <c r="G10" s="17">
        <v>148327.1</v>
      </c>
      <c r="H10" s="51">
        <f t="shared" si="2"/>
        <v>183.8</v>
      </c>
    </row>
    <row r="11" spans="2:8" ht="11.25" customHeight="1">
      <c r="B11" s="3"/>
      <c r="C11" s="8">
        <f t="shared" si="0"/>
        <v>1976</v>
      </c>
      <c r="D11" s="43">
        <f>'推定値'!H11</f>
        <v>309700</v>
      </c>
      <c r="E11" s="44">
        <f t="shared" si="1"/>
        <v>222.96616270698343</v>
      </c>
      <c r="F11" s="11"/>
      <c r="G11" s="17">
        <v>166573.3</v>
      </c>
      <c r="H11" s="51">
        <f t="shared" si="2"/>
        <v>206.4</v>
      </c>
    </row>
    <row r="12" spans="2:8" ht="11.25" customHeight="1">
      <c r="B12" s="3"/>
      <c r="C12" s="8">
        <f t="shared" si="0"/>
        <v>1977</v>
      </c>
      <c r="D12" s="43">
        <f>'推定値'!H12</f>
        <v>309700</v>
      </c>
      <c r="E12" s="44">
        <f t="shared" si="1"/>
        <v>222.96616270698343</v>
      </c>
      <c r="F12" s="11"/>
      <c r="G12" s="17">
        <v>185622</v>
      </c>
      <c r="H12" s="51">
        <f t="shared" si="2"/>
        <v>230</v>
      </c>
    </row>
    <row r="13" spans="3:8" ht="11.25" customHeight="1">
      <c r="C13" s="8">
        <f t="shared" si="0"/>
        <v>1978</v>
      </c>
      <c r="D13" s="43">
        <f>'推定値'!H13</f>
        <v>321400</v>
      </c>
      <c r="E13" s="44">
        <f t="shared" si="1"/>
        <v>231.3894888408927</v>
      </c>
      <c r="F13" s="11"/>
      <c r="G13" s="17">
        <v>204404.1</v>
      </c>
      <c r="H13" s="51">
        <f t="shared" si="2"/>
        <v>253.3</v>
      </c>
    </row>
    <row r="14" spans="3:8" ht="11.25" customHeight="1">
      <c r="C14" s="8">
        <f t="shared" si="0"/>
        <v>1979</v>
      </c>
      <c r="D14" s="46">
        <f>'推定値'!H14</f>
        <v>360000</v>
      </c>
      <c r="E14" s="47">
        <f t="shared" si="1"/>
        <v>259.17926565874734</v>
      </c>
      <c r="F14" s="11"/>
      <c r="G14" s="17">
        <v>221546.6</v>
      </c>
      <c r="H14" s="51">
        <f t="shared" si="2"/>
        <v>274.5</v>
      </c>
    </row>
    <row r="15" spans="3:8" ht="11.25" customHeight="1">
      <c r="C15" s="9">
        <f t="shared" si="0"/>
        <v>1980</v>
      </c>
      <c r="D15" s="48">
        <f>'推定値'!H15</f>
        <v>430000</v>
      </c>
      <c r="E15" s="49">
        <f t="shared" si="1"/>
        <v>309.5752339812815</v>
      </c>
      <c r="F15" s="15"/>
      <c r="G15" s="16">
        <v>240175.9</v>
      </c>
      <c r="H15" s="52">
        <f t="shared" si="2"/>
        <v>297.6</v>
      </c>
    </row>
    <row r="16" spans="1:8" ht="11.25" customHeight="1">
      <c r="A16" s="3"/>
      <c r="C16" s="8">
        <f t="shared" si="0"/>
        <v>1981</v>
      </c>
      <c r="D16" s="46">
        <f>'推定値'!H16</f>
        <v>483000</v>
      </c>
      <c r="E16" s="47">
        <f t="shared" si="1"/>
        <v>347.7321814254859</v>
      </c>
      <c r="F16" s="4"/>
      <c r="G16" s="17">
        <v>257962.9</v>
      </c>
      <c r="H16" s="51">
        <f t="shared" si="2"/>
        <v>319.7</v>
      </c>
    </row>
    <row r="17" spans="3:8" ht="11.25" customHeight="1">
      <c r="C17" s="8">
        <f t="shared" si="0"/>
        <v>1982</v>
      </c>
      <c r="D17" s="46">
        <f>'推定値'!H17</f>
        <v>511000</v>
      </c>
      <c r="E17" s="47">
        <f t="shared" si="1"/>
        <v>367.8905687544996</v>
      </c>
      <c r="F17" s="4"/>
      <c r="G17" s="17">
        <v>270600.7</v>
      </c>
      <c r="H17" s="51">
        <f t="shared" si="2"/>
        <v>335.3</v>
      </c>
    </row>
    <row r="18" spans="3:8" ht="11.25" customHeight="1">
      <c r="C18" s="8">
        <f t="shared" si="0"/>
        <v>1983</v>
      </c>
      <c r="D18" s="43">
        <f>'推定値'!H18</f>
        <v>700800</v>
      </c>
      <c r="E18" s="44">
        <f t="shared" si="1"/>
        <v>504.5356371490281</v>
      </c>
      <c r="F18" s="11">
        <v>100</v>
      </c>
      <c r="G18" s="17">
        <v>281767.1</v>
      </c>
      <c r="H18" s="51">
        <f t="shared" si="2"/>
        <v>349.1</v>
      </c>
    </row>
    <row r="19" spans="3:8" ht="11.25" customHeight="1">
      <c r="C19" s="8">
        <f t="shared" si="0"/>
        <v>1984</v>
      </c>
      <c r="D19" s="43">
        <f>'推定値'!H19</f>
        <v>729500</v>
      </c>
      <c r="E19" s="44">
        <f t="shared" si="1"/>
        <v>525.1979841612671</v>
      </c>
      <c r="F19" s="51">
        <f>D19/D$18*100</f>
        <v>104.0953196347032</v>
      </c>
      <c r="G19" s="17">
        <v>300543</v>
      </c>
      <c r="H19" s="51">
        <f t="shared" si="2"/>
        <v>372.4</v>
      </c>
    </row>
    <row r="20" spans="2:8" ht="11.25" customHeight="1">
      <c r="B20" s="3" t="s">
        <v>20</v>
      </c>
      <c r="C20" s="8">
        <f t="shared" si="0"/>
        <v>1985</v>
      </c>
      <c r="D20" s="45">
        <f>'推定値'!H20</f>
        <v>841700</v>
      </c>
      <c r="E20" s="44">
        <f t="shared" si="1"/>
        <v>605.9755219582433</v>
      </c>
      <c r="F20" s="51">
        <f aca="true" t="shared" si="3" ref="F20:F47">D20/D$18*100</f>
        <v>120.10559360730593</v>
      </c>
      <c r="G20" s="18">
        <v>320418.7</v>
      </c>
      <c r="H20" s="51">
        <f t="shared" si="2"/>
        <v>397</v>
      </c>
    </row>
    <row r="21" spans="3:8" ht="11.25" customHeight="1">
      <c r="C21" s="8">
        <f t="shared" si="0"/>
        <v>1986</v>
      </c>
      <c r="D21" s="55">
        <f>'推定値'!H21</f>
        <v>1600000</v>
      </c>
      <c r="E21" s="47">
        <f t="shared" si="1"/>
        <v>1151.9078473722102</v>
      </c>
      <c r="F21" s="51">
        <f t="shared" si="3"/>
        <v>228.31050228310502</v>
      </c>
      <c r="G21" s="18">
        <v>335457.2</v>
      </c>
      <c r="H21" s="51">
        <f t="shared" si="2"/>
        <v>415.7</v>
      </c>
    </row>
    <row r="22" spans="3:8" ht="11.25" customHeight="1">
      <c r="C22" s="8">
        <f t="shared" si="0"/>
        <v>1987</v>
      </c>
      <c r="D22" s="46">
        <f>'推定値'!H22</f>
        <v>3130000</v>
      </c>
      <c r="E22" s="47">
        <f t="shared" si="1"/>
        <v>2253.419726421886</v>
      </c>
      <c r="F22" s="51">
        <f t="shared" si="3"/>
        <v>446.6324200913242</v>
      </c>
      <c r="G22" s="17">
        <v>349759.6</v>
      </c>
      <c r="H22" s="51">
        <f t="shared" si="2"/>
        <v>433.4</v>
      </c>
    </row>
    <row r="23" spans="2:8" ht="11.25" customHeight="1">
      <c r="B23" s="63" t="s">
        <v>41</v>
      </c>
      <c r="C23" s="8">
        <f aca="true" t="shared" si="4" ref="C23:C47">C22+1</f>
        <v>1988</v>
      </c>
      <c r="D23" s="46">
        <f>'推定値'!H23</f>
        <v>4100000</v>
      </c>
      <c r="E23" s="47">
        <f t="shared" si="1"/>
        <v>2951.7638588912887</v>
      </c>
      <c r="F23" s="51">
        <f t="shared" si="3"/>
        <v>585.0456621004566</v>
      </c>
      <c r="G23" s="17">
        <v>373973.2</v>
      </c>
      <c r="H23" s="51">
        <f t="shared" si="2"/>
        <v>463.4</v>
      </c>
    </row>
    <row r="24" spans="3:8" ht="11.25" customHeight="1">
      <c r="C24" s="8">
        <f t="shared" si="4"/>
        <v>1989</v>
      </c>
      <c r="D24" s="46">
        <f>'推定値'!H24</f>
        <v>3890000</v>
      </c>
      <c r="E24" s="47">
        <f t="shared" si="1"/>
        <v>2800.575953923686</v>
      </c>
      <c r="F24" s="51">
        <f t="shared" si="3"/>
        <v>555.0799086757991</v>
      </c>
      <c r="G24" s="17">
        <v>399998.3</v>
      </c>
      <c r="H24" s="51">
        <f t="shared" si="2"/>
        <v>495.7</v>
      </c>
    </row>
    <row r="25" spans="3:8" ht="11.25" customHeight="1">
      <c r="C25" s="9">
        <f t="shared" si="4"/>
        <v>1990</v>
      </c>
      <c r="D25" s="48">
        <f>'推定値'!H25</f>
        <v>3890000</v>
      </c>
      <c r="E25" s="49">
        <f t="shared" si="1"/>
        <v>2800.575953923686</v>
      </c>
      <c r="F25" s="52">
        <f t="shared" si="3"/>
        <v>555.0799086757991</v>
      </c>
      <c r="G25" s="16">
        <v>430039.8</v>
      </c>
      <c r="H25" s="52">
        <f t="shared" si="2"/>
        <v>532.9</v>
      </c>
    </row>
    <row r="26" spans="1:8" ht="11.25" customHeight="1">
      <c r="A26" s="3"/>
      <c r="C26" s="8">
        <f t="shared" si="4"/>
        <v>1991</v>
      </c>
      <c r="D26" s="46">
        <f>'推定値'!H26</f>
        <v>3770000</v>
      </c>
      <c r="E26" s="47">
        <f t="shared" si="1"/>
        <v>2714.1828653707707</v>
      </c>
      <c r="F26" s="51">
        <f t="shared" si="3"/>
        <v>537.9566210045663</v>
      </c>
      <c r="G26" s="17">
        <v>458299.1</v>
      </c>
      <c r="H26" s="51">
        <f t="shared" si="2"/>
        <v>567.9</v>
      </c>
    </row>
    <row r="27" spans="3:8" ht="11.25" customHeight="1">
      <c r="C27" s="8">
        <f t="shared" si="4"/>
        <v>1992</v>
      </c>
      <c r="D27" s="46">
        <f>'推定値'!H27</f>
        <v>2640000</v>
      </c>
      <c r="E27" s="47">
        <f t="shared" si="1"/>
        <v>1900.647948164147</v>
      </c>
      <c r="F27" s="51">
        <f t="shared" si="3"/>
        <v>376.71232876712327</v>
      </c>
      <c r="G27" s="17">
        <v>471020.7</v>
      </c>
      <c r="H27" s="51">
        <f t="shared" si="2"/>
        <v>583.7</v>
      </c>
    </row>
    <row r="28" spans="3:8" ht="11.25" customHeight="1">
      <c r="C28" s="8">
        <f t="shared" si="4"/>
        <v>1993</v>
      </c>
      <c r="D28" s="46">
        <f>'推定値'!H28</f>
        <v>1930000</v>
      </c>
      <c r="E28" s="47">
        <f t="shared" si="1"/>
        <v>1389.4888408927286</v>
      </c>
      <c r="F28" s="51">
        <f t="shared" si="3"/>
        <v>275.3995433789954</v>
      </c>
      <c r="G28" s="17">
        <v>475381.1</v>
      </c>
      <c r="H28" s="51">
        <f t="shared" si="2"/>
        <v>589.1</v>
      </c>
    </row>
    <row r="29" spans="3:8" ht="11.25" customHeight="1">
      <c r="C29" s="8">
        <f t="shared" si="4"/>
        <v>1994</v>
      </c>
      <c r="D29" s="46">
        <f>'推定値'!H29</f>
        <v>1450000</v>
      </c>
      <c r="E29" s="47">
        <f t="shared" si="1"/>
        <v>1043.9164866810654</v>
      </c>
      <c r="F29" s="51">
        <f t="shared" si="3"/>
        <v>206.90639269406392</v>
      </c>
      <c r="G29" s="17">
        <v>479260.1</v>
      </c>
      <c r="H29" s="51">
        <f t="shared" si="2"/>
        <v>593.9</v>
      </c>
    </row>
    <row r="30" spans="3:8" ht="11.25" customHeight="1">
      <c r="C30" s="8">
        <f t="shared" si="4"/>
        <v>1995</v>
      </c>
      <c r="D30" s="46">
        <f>'推定値'!H30</f>
        <v>1240000</v>
      </c>
      <c r="E30" s="47">
        <f t="shared" si="1"/>
        <v>892.728581713463</v>
      </c>
      <c r="F30" s="51">
        <f t="shared" si="3"/>
        <v>176.9406392694064</v>
      </c>
      <c r="G30" s="17">
        <v>483220.2</v>
      </c>
      <c r="H30" s="51">
        <f t="shared" si="2"/>
        <v>598.8</v>
      </c>
    </row>
    <row r="31" spans="3:8" ht="11.25" customHeight="1">
      <c r="C31" s="8">
        <f t="shared" si="4"/>
        <v>1996</v>
      </c>
      <c r="D31" s="46">
        <f>'推定値'!H31</f>
        <v>1040000</v>
      </c>
      <c r="E31" s="47">
        <f t="shared" si="1"/>
        <v>748.7401007919367</v>
      </c>
      <c r="F31" s="51">
        <f t="shared" si="3"/>
        <v>148.40182648401827</v>
      </c>
      <c r="G31" s="17">
        <v>500309.7</v>
      </c>
      <c r="H31" s="51">
        <f t="shared" si="2"/>
        <v>620</v>
      </c>
    </row>
    <row r="32" spans="3:8" ht="11.25" customHeight="1">
      <c r="C32" s="8">
        <f t="shared" si="4"/>
        <v>1997</v>
      </c>
      <c r="D32" s="46">
        <f>'推定値'!H32</f>
        <v>915000</v>
      </c>
      <c r="E32" s="47">
        <f t="shared" si="1"/>
        <v>658.7473002159827</v>
      </c>
      <c r="F32" s="51">
        <f t="shared" si="3"/>
        <v>130.56506849315068</v>
      </c>
      <c r="G32" s="17">
        <v>509645.3</v>
      </c>
      <c r="H32" s="51">
        <f t="shared" si="2"/>
        <v>631.5</v>
      </c>
    </row>
    <row r="33" spans="3:8" ht="11.25" customHeight="1">
      <c r="C33" s="8">
        <f t="shared" si="4"/>
        <v>1998</v>
      </c>
      <c r="D33" s="46">
        <f>'推定値'!H33</f>
        <v>869000</v>
      </c>
      <c r="E33" s="47">
        <f t="shared" si="1"/>
        <v>625.6299496040317</v>
      </c>
      <c r="F33" s="51">
        <f t="shared" si="3"/>
        <v>124.00114155251141</v>
      </c>
      <c r="G33" s="17">
        <v>498499.3</v>
      </c>
      <c r="H33" s="51">
        <f t="shared" si="2"/>
        <v>617.7</v>
      </c>
    </row>
    <row r="34" spans="3:8" ht="11.25" customHeight="1">
      <c r="C34" s="8">
        <f t="shared" si="4"/>
        <v>1999</v>
      </c>
      <c r="D34" s="46">
        <f>'推定値'!H34</f>
        <v>824000</v>
      </c>
      <c r="E34" s="47">
        <f t="shared" si="1"/>
        <v>593.2325413966882</v>
      </c>
      <c r="F34" s="51">
        <f t="shared" si="3"/>
        <v>117.57990867579909</v>
      </c>
      <c r="G34" s="17">
        <v>495144.5</v>
      </c>
      <c r="H34" s="51">
        <f t="shared" si="2"/>
        <v>613.6</v>
      </c>
    </row>
    <row r="35" spans="3:8" ht="11.25" customHeight="1">
      <c r="C35" s="9">
        <f t="shared" si="4"/>
        <v>2000</v>
      </c>
      <c r="D35" s="48">
        <f>'推定値'!H35</f>
        <v>774000</v>
      </c>
      <c r="E35" s="49">
        <f t="shared" si="1"/>
        <v>557.2354211663068</v>
      </c>
      <c r="F35" s="52">
        <f t="shared" si="3"/>
        <v>110.44520547945204</v>
      </c>
      <c r="G35" s="16">
        <v>502549.7</v>
      </c>
      <c r="H35" s="52">
        <f t="shared" si="2"/>
        <v>622.7</v>
      </c>
    </row>
    <row r="36" spans="3:8" ht="11.25" customHeight="1">
      <c r="C36" s="8">
        <f t="shared" si="4"/>
        <v>2001</v>
      </c>
      <c r="D36" s="56">
        <f>'推定値'!H36</f>
        <v>755000</v>
      </c>
      <c r="E36" s="47">
        <f t="shared" si="1"/>
        <v>543.5565154787616</v>
      </c>
      <c r="F36" s="51">
        <f t="shared" si="3"/>
        <v>107.73401826484019</v>
      </c>
      <c r="G36" s="19">
        <v>496744.2</v>
      </c>
      <c r="H36" s="51">
        <f t="shared" si="2"/>
        <v>615.5</v>
      </c>
    </row>
    <row r="37" spans="3:8" ht="11.25" customHeight="1">
      <c r="C37" s="8">
        <f t="shared" si="4"/>
        <v>2002</v>
      </c>
      <c r="D37" s="56">
        <f>'推定値'!H37</f>
        <v>774000</v>
      </c>
      <c r="E37" s="47">
        <f t="shared" si="1"/>
        <v>557.2354211663068</v>
      </c>
      <c r="F37" s="51">
        <f t="shared" si="3"/>
        <v>110.44520547945204</v>
      </c>
      <c r="G37" s="19">
        <v>489080.8</v>
      </c>
      <c r="H37" s="51">
        <f t="shared" si="2"/>
        <v>606</v>
      </c>
    </row>
    <row r="38" spans="3:8" ht="11.25" customHeight="1">
      <c r="C38" s="8">
        <f t="shared" si="4"/>
        <v>2003</v>
      </c>
      <c r="D38" s="56">
        <f>'推定値'!H38</f>
        <v>806000</v>
      </c>
      <c r="E38" s="47">
        <f t="shared" si="1"/>
        <v>580.2735781137509</v>
      </c>
      <c r="F38" s="51">
        <f t="shared" si="3"/>
        <v>115.01141552511416</v>
      </c>
      <c r="G38" s="19">
        <v>488424.3</v>
      </c>
      <c r="H38" s="51">
        <f t="shared" si="2"/>
        <v>605.2</v>
      </c>
    </row>
    <row r="39" spans="3:8" ht="11.25" customHeight="1">
      <c r="C39" s="8">
        <f t="shared" si="4"/>
        <v>2004</v>
      </c>
      <c r="D39" s="56">
        <f>'推定値'!H39</f>
        <v>828000</v>
      </c>
      <c r="E39" s="47">
        <f t="shared" si="1"/>
        <v>596.1123110151188</v>
      </c>
      <c r="F39" s="51">
        <f t="shared" si="3"/>
        <v>118.15068493150685</v>
      </c>
      <c r="G39" s="19">
        <v>493566.1</v>
      </c>
      <c r="H39" s="51">
        <f t="shared" si="2"/>
        <v>611.6</v>
      </c>
    </row>
    <row r="40" spans="3:8" ht="11.25" customHeight="1">
      <c r="C40" s="8">
        <f t="shared" si="4"/>
        <v>2005</v>
      </c>
      <c r="D40" s="56">
        <f>'推定値'!H40</f>
        <v>850000</v>
      </c>
      <c r="E40" s="47">
        <f t="shared" si="1"/>
        <v>611.9510439164867</v>
      </c>
      <c r="F40" s="51">
        <f t="shared" si="3"/>
        <v>121.28995433789956</v>
      </c>
      <c r="G40" s="19">
        <v>493484.6</v>
      </c>
      <c r="H40" s="51">
        <f t="shared" si="2"/>
        <v>611.5</v>
      </c>
    </row>
    <row r="41" spans="3:8" ht="11.25" customHeight="1">
      <c r="C41" s="8">
        <f t="shared" si="4"/>
        <v>2006</v>
      </c>
      <c r="D41" s="56">
        <f>'推定値'!H41</f>
        <v>876000</v>
      </c>
      <c r="E41" s="47">
        <f t="shared" si="1"/>
        <v>630.669546436285</v>
      </c>
      <c r="F41" s="51">
        <f t="shared" si="3"/>
        <v>125</v>
      </c>
      <c r="G41" s="19">
        <v>496472.1</v>
      </c>
      <c r="H41" s="51">
        <f t="shared" si="2"/>
        <v>615.2</v>
      </c>
    </row>
    <row r="42" spans="3:8" ht="11.25" customHeight="1">
      <c r="C42" s="8">
        <f t="shared" si="4"/>
        <v>2007</v>
      </c>
      <c r="D42" s="56">
        <f>'推定値'!H42</f>
        <v>1020000</v>
      </c>
      <c r="E42" s="47">
        <f t="shared" si="1"/>
        <v>734.341252699784</v>
      </c>
      <c r="F42" s="51">
        <f t="shared" si="3"/>
        <v>145.54794520547944</v>
      </c>
      <c r="G42" s="19">
        <v>503436.7</v>
      </c>
      <c r="H42" s="51">
        <f t="shared" si="2"/>
        <v>623.8</v>
      </c>
    </row>
    <row r="43" spans="3:8" ht="11.25" customHeight="1">
      <c r="C43" s="8">
        <f t="shared" si="4"/>
        <v>2008</v>
      </c>
      <c r="D43" s="56">
        <f>'推定値'!H43</f>
        <v>1170000</v>
      </c>
      <c r="E43" s="47">
        <f t="shared" si="1"/>
        <v>842.3326133909287</v>
      </c>
      <c r="F43" s="51">
        <f t="shared" si="3"/>
        <v>166.95205479452056</v>
      </c>
      <c r="G43" s="19">
        <v>492905.3</v>
      </c>
      <c r="H43" s="51">
        <f t="shared" si="2"/>
        <v>610.8</v>
      </c>
    </row>
    <row r="44" spans="3:8" ht="11.25" customHeight="1">
      <c r="C44" s="8">
        <f t="shared" si="4"/>
        <v>2009</v>
      </c>
      <c r="D44" s="56">
        <f>'推定値'!H44</f>
        <v>1040000</v>
      </c>
      <c r="E44" s="47">
        <f t="shared" si="1"/>
        <v>748.7401007919367</v>
      </c>
      <c r="F44" s="51">
        <f t="shared" si="3"/>
        <v>148.40182648401827</v>
      </c>
      <c r="G44" s="19">
        <v>463252.7</v>
      </c>
      <c r="H44" s="51">
        <f t="shared" si="2"/>
        <v>574</v>
      </c>
    </row>
    <row r="45" spans="3:8" ht="11.25" customHeight="1">
      <c r="C45" s="8">
        <f t="shared" si="4"/>
        <v>2010</v>
      </c>
      <c r="D45" s="56">
        <f>'推定値'!H45</f>
        <v>946000</v>
      </c>
      <c r="E45" s="47">
        <f t="shared" si="1"/>
        <v>681.0655147588193</v>
      </c>
      <c r="F45" s="51">
        <f t="shared" si="3"/>
        <v>134.98858447488584</v>
      </c>
      <c r="G45" s="19">
        <v>475337.5</v>
      </c>
      <c r="H45" s="51">
        <f t="shared" si="2"/>
        <v>589</v>
      </c>
    </row>
    <row r="46" spans="3:17" ht="11.25" customHeight="1">
      <c r="C46" s="9">
        <f t="shared" si="4"/>
        <v>2011</v>
      </c>
      <c r="D46" s="57">
        <f>'推定値'!H46</f>
        <v>908000</v>
      </c>
      <c r="E46" s="49">
        <f t="shared" si="1"/>
        <v>653.7077033837293</v>
      </c>
      <c r="F46" s="52">
        <f t="shared" si="3"/>
        <v>129.5662100456621</v>
      </c>
      <c r="G46" s="20">
        <v>464276.2</v>
      </c>
      <c r="H46" s="52">
        <f t="shared" si="2"/>
        <v>575.3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8">
        <f t="shared" si="4"/>
        <v>2012</v>
      </c>
      <c r="D47" s="56">
        <f>'推定値'!H47</f>
        <v>895000</v>
      </c>
      <c r="E47" s="47">
        <f t="shared" si="1"/>
        <v>644.3484521238302</v>
      </c>
      <c r="F47" s="51">
        <f t="shared" si="3"/>
        <v>127.71118721461188</v>
      </c>
      <c r="G47" s="19"/>
      <c r="H47" s="51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21</v>
      </c>
      <c r="D49" s="3" t="s">
        <v>22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69" t="s">
        <v>23</v>
      </c>
      <c r="H53" s="69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0">
        <v>1970</v>
      </c>
      <c r="H55" s="21"/>
    </row>
    <row r="56" spans="2:8" s="3" customFormat="1" ht="11.25" customHeight="1">
      <c r="B56" s="65">
        <v>26481</v>
      </c>
      <c r="C56" s="65"/>
      <c r="D56" s="3" t="s">
        <v>24</v>
      </c>
      <c r="F56" s="1"/>
      <c r="G56" s="8">
        <f>G55+1</f>
        <v>1971</v>
      </c>
      <c r="H56" s="41"/>
    </row>
    <row r="57" spans="2:8" s="3" customFormat="1" ht="11.25" customHeight="1">
      <c r="B57" s="65">
        <v>26938</v>
      </c>
      <c r="C57" s="65"/>
      <c r="D57" s="3" t="s">
        <v>25</v>
      </c>
      <c r="F57" s="1"/>
      <c r="G57" s="8">
        <f aca="true" t="shared" si="5" ref="G57:G97">G56+1</f>
        <v>1972</v>
      </c>
      <c r="H57" s="58">
        <f aca="true" t="shared" si="6" ref="H57:H97">(E7-E6)/E6</f>
        <v>0.07631389488840895</v>
      </c>
    </row>
    <row r="58" spans="2:17" s="3" customFormat="1" ht="11.25" customHeight="1">
      <c r="B58" s="65">
        <v>28887</v>
      </c>
      <c r="C58" s="65"/>
      <c r="D58" s="3" t="s">
        <v>26</v>
      </c>
      <c r="F58" s="1"/>
      <c r="G58" s="8">
        <f t="shared" si="5"/>
        <v>1973</v>
      </c>
      <c r="H58" s="58">
        <f t="shared" si="6"/>
        <v>0.6929765886287627</v>
      </c>
      <c r="M58" s="2"/>
      <c r="N58" s="2"/>
      <c r="O58" s="2"/>
      <c r="P58" s="2"/>
      <c r="Q58" s="2"/>
    </row>
    <row r="59" spans="2:8" ht="11.25" customHeight="1">
      <c r="B59" s="65">
        <v>31291</v>
      </c>
      <c r="C59" s="65"/>
      <c r="D59" s="3" t="s">
        <v>27</v>
      </c>
      <c r="F59" s="3"/>
      <c r="G59" s="8">
        <f t="shared" si="5"/>
        <v>1974</v>
      </c>
      <c r="H59" s="58">
        <f t="shared" si="6"/>
        <v>0.4188067957329115</v>
      </c>
    </row>
    <row r="60" spans="2:8" ht="11.25" customHeight="1">
      <c r="B60" s="65">
        <v>32933</v>
      </c>
      <c r="C60" s="65"/>
      <c r="D60" s="3" t="s">
        <v>28</v>
      </c>
      <c r="F60" s="3"/>
      <c r="G60" s="8">
        <f t="shared" si="5"/>
        <v>1975</v>
      </c>
      <c r="H60" s="58">
        <f t="shared" si="6"/>
        <v>-0.12141464773043716</v>
      </c>
    </row>
    <row r="61" spans="2:8" ht="11.25" customHeight="1">
      <c r="B61" s="65" t="s">
        <v>29</v>
      </c>
      <c r="C61" s="65"/>
      <c r="D61" s="3" t="s">
        <v>30</v>
      </c>
      <c r="F61" s="3"/>
      <c r="G61" s="8">
        <f t="shared" si="5"/>
        <v>1976</v>
      </c>
      <c r="H61" s="58">
        <f t="shared" si="6"/>
        <v>-0.018383518225039575</v>
      </c>
    </row>
    <row r="62" spans="2:8" ht="11.25" customHeight="1">
      <c r="B62" s="65" t="s">
        <v>31</v>
      </c>
      <c r="C62" s="65"/>
      <c r="D62" s="3" t="s">
        <v>32</v>
      </c>
      <c r="F62" s="3"/>
      <c r="G62" s="8">
        <f t="shared" si="5"/>
        <v>1977</v>
      </c>
      <c r="H62" s="58">
        <f t="shared" si="6"/>
        <v>0</v>
      </c>
    </row>
    <row r="63" spans="2:8" ht="11.25" customHeight="1">
      <c r="B63" s="65">
        <v>39692</v>
      </c>
      <c r="C63" s="65"/>
      <c r="D63" s="3" t="s">
        <v>33</v>
      </c>
      <c r="F63" s="3"/>
      <c r="G63" s="8">
        <f t="shared" si="5"/>
        <v>1978</v>
      </c>
      <c r="H63" s="58">
        <f t="shared" si="6"/>
        <v>0.03777849531804972</v>
      </c>
    </row>
    <row r="64" spans="6:8" ht="11.25" customHeight="1">
      <c r="F64" s="3"/>
      <c r="G64" s="8">
        <f t="shared" si="5"/>
        <v>1979</v>
      </c>
      <c r="H64" s="58">
        <f t="shared" si="6"/>
        <v>0.12009956440572521</v>
      </c>
    </row>
    <row r="65" spans="6:8" ht="11.25" customHeight="1">
      <c r="F65" s="3"/>
      <c r="G65" s="9">
        <f t="shared" si="5"/>
        <v>1980</v>
      </c>
      <c r="H65" s="59">
        <f t="shared" si="6"/>
        <v>0.19444444444444423</v>
      </c>
    </row>
    <row r="66" spans="6:8" ht="11.25" customHeight="1">
      <c r="F66" s="3"/>
      <c r="G66" s="8">
        <f t="shared" si="5"/>
        <v>1981</v>
      </c>
      <c r="H66" s="58">
        <f t="shared" si="6"/>
        <v>0.12325581395348828</v>
      </c>
    </row>
    <row r="67" spans="6:8" ht="11.25" customHeight="1">
      <c r="F67" s="1"/>
      <c r="G67" s="8">
        <f t="shared" si="5"/>
        <v>1982</v>
      </c>
      <c r="H67" s="58">
        <f t="shared" si="6"/>
        <v>0.057971014492753666</v>
      </c>
    </row>
    <row r="68" spans="6:8" ht="11.25" customHeight="1">
      <c r="F68" s="1"/>
      <c r="G68" s="8">
        <f t="shared" si="5"/>
        <v>1983</v>
      </c>
      <c r="H68" s="58">
        <f t="shared" si="6"/>
        <v>0.3714285714285716</v>
      </c>
    </row>
    <row r="69" spans="6:8" ht="11.25" customHeight="1">
      <c r="F69" s="1"/>
      <c r="G69" s="8">
        <f t="shared" si="5"/>
        <v>1984</v>
      </c>
      <c r="H69" s="58">
        <f t="shared" si="6"/>
        <v>0.04095319634703186</v>
      </c>
    </row>
    <row r="70" spans="6:8" ht="11.25" customHeight="1">
      <c r="F70" s="1"/>
      <c r="G70" s="8">
        <f t="shared" si="5"/>
        <v>1985</v>
      </c>
      <c r="H70" s="58">
        <f t="shared" si="6"/>
        <v>0.15380397532556553</v>
      </c>
    </row>
    <row r="71" spans="6:8" ht="11.25" customHeight="1">
      <c r="F71" s="1"/>
      <c r="G71" s="8">
        <f t="shared" si="5"/>
        <v>1986</v>
      </c>
      <c r="H71" s="58">
        <f t="shared" si="6"/>
        <v>0.9009148152548413</v>
      </c>
    </row>
    <row r="72" spans="6:8" ht="11.25" customHeight="1">
      <c r="F72" s="1"/>
      <c r="G72" s="8">
        <f t="shared" si="5"/>
        <v>1987</v>
      </c>
      <c r="H72" s="58">
        <f t="shared" si="6"/>
        <v>0.9562499999999998</v>
      </c>
    </row>
    <row r="73" spans="6:8" ht="11.25" customHeight="1">
      <c r="F73" s="1"/>
      <c r="G73" s="8">
        <f t="shared" si="5"/>
        <v>1988</v>
      </c>
      <c r="H73" s="58">
        <f t="shared" si="6"/>
        <v>0.3099041533546327</v>
      </c>
    </row>
    <row r="74" spans="6:8" ht="11.25" customHeight="1">
      <c r="F74" s="1"/>
      <c r="G74" s="8">
        <f t="shared" si="5"/>
        <v>1989</v>
      </c>
      <c r="H74" s="58">
        <f t="shared" si="6"/>
        <v>-0.051219512195121976</v>
      </c>
    </row>
    <row r="75" spans="6:8" ht="11.25" customHeight="1">
      <c r="F75" s="1"/>
      <c r="G75" s="9">
        <f t="shared" si="5"/>
        <v>1990</v>
      </c>
      <c r="H75" s="59">
        <f t="shared" si="6"/>
        <v>0</v>
      </c>
    </row>
    <row r="76" spans="6:8" ht="11.25" customHeight="1">
      <c r="F76" s="1"/>
      <c r="G76" s="8">
        <f t="shared" si="5"/>
        <v>1991</v>
      </c>
      <c r="H76" s="58">
        <f t="shared" si="6"/>
        <v>-0.030848329048843017</v>
      </c>
    </row>
    <row r="77" spans="6:8" ht="11.25" customHeight="1">
      <c r="F77" s="1"/>
      <c r="G77" s="8">
        <f t="shared" si="5"/>
        <v>1992</v>
      </c>
      <c r="H77" s="58">
        <f t="shared" si="6"/>
        <v>-0.2997347480106101</v>
      </c>
    </row>
    <row r="78" spans="6:8" ht="11.25" customHeight="1">
      <c r="F78" s="1"/>
      <c r="G78" s="8">
        <f t="shared" si="5"/>
        <v>1993</v>
      </c>
      <c r="H78" s="58">
        <f t="shared" si="6"/>
        <v>-0.268939393939394</v>
      </c>
    </row>
    <row r="79" spans="6:8" ht="11.25" customHeight="1">
      <c r="F79" s="1"/>
      <c r="G79" s="8">
        <f t="shared" si="5"/>
        <v>1994</v>
      </c>
      <c r="H79" s="58">
        <f t="shared" si="6"/>
        <v>-0.2487046632124353</v>
      </c>
    </row>
    <row r="80" spans="6:8" ht="11.25" customHeight="1">
      <c r="F80" s="1"/>
      <c r="G80" s="8">
        <f t="shared" si="5"/>
        <v>1995</v>
      </c>
      <c r="H80" s="58">
        <f t="shared" si="6"/>
        <v>-0.14482758620689642</v>
      </c>
    </row>
    <row r="81" spans="7:8" ht="11.25" customHeight="1">
      <c r="G81" s="8">
        <f t="shared" si="5"/>
        <v>1996</v>
      </c>
      <c r="H81" s="58">
        <f t="shared" si="6"/>
        <v>-0.16129032258064516</v>
      </c>
    </row>
    <row r="82" spans="7:8" ht="11.25" customHeight="1">
      <c r="G82" s="8">
        <f t="shared" si="5"/>
        <v>1997</v>
      </c>
      <c r="H82" s="58">
        <f t="shared" si="6"/>
        <v>-0.12019230769230778</v>
      </c>
    </row>
    <row r="83" spans="7:8" ht="11.25" customHeight="1">
      <c r="G83" s="8">
        <f t="shared" si="5"/>
        <v>1998</v>
      </c>
      <c r="H83" s="58">
        <f t="shared" si="6"/>
        <v>-0.05027322404371578</v>
      </c>
    </row>
    <row r="84" spans="7:8" ht="11.25" customHeight="1">
      <c r="G84" s="8">
        <f t="shared" si="5"/>
        <v>1999</v>
      </c>
      <c r="H84" s="58">
        <f t="shared" si="6"/>
        <v>-0.051783659378596164</v>
      </c>
    </row>
    <row r="85" spans="7:8" ht="11.25" customHeight="1">
      <c r="G85" s="9">
        <f t="shared" si="5"/>
        <v>2000</v>
      </c>
      <c r="H85" s="59">
        <f t="shared" si="6"/>
        <v>-0.06067961165048529</v>
      </c>
    </row>
    <row r="86" spans="7:8" ht="11.25" customHeight="1">
      <c r="G86" s="8">
        <f t="shared" si="5"/>
        <v>2001</v>
      </c>
      <c r="H86" s="58">
        <f t="shared" si="6"/>
        <v>-0.024547803617571286</v>
      </c>
    </row>
    <row r="87" spans="7:8" ht="11.25" customHeight="1">
      <c r="G87" s="8">
        <f t="shared" si="5"/>
        <v>2002</v>
      </c>
      <c r="H87" s="58">
        <f t="shared" si="6"/>
        <v>0.025165562913907525</v>
      </c>
    </row>
    <row r="88" spans="7:8" ht="11.25" customHeight="1">
      <c r="G88" s="8">
        <f t="shared" si="5"/>
        <v>2003</v>
      </c>
      <c r="H88" s="58">
        <f t="shared" si="6"/>
        <v>0.041343669250645844</v>
      </c>
    </row>
    <row r="89" spans="7:8" ht="11.25" customHeight="1">
      <c r="G89" s="8">
        <f t="shared" si="5"/>
        <v>2004</v>
      </c>
      <c r="H89" s="58">
        <f t="shared" si="6"/>
        <v>0.02729528535980161</v>
      </c>
    </row>
    <row r="90" spans="7:8" ht="11.25" customHeight="1">
      <c r="G90" s="8">
        <f t="shared" si="5"/>
        <v>2005</v>
      </c>
      <c r="H90" s="58">
        <f t="shared" si="6"/>
        <v>0.02657004830917867</v>
      </c>
    </row>
    <row r="91" spans="7:8" ht="11.25" customHeight="1">
      <c r="G91" s="8">
        <f t="shared" si="5"/>
        <v>2006</v>
      </c>
      <c r="H91" s="58">
        <f t="shared" si="6"/>
        <v>0.030588235294117513</v>
      </c>
    </row>
    <row r="92" spans="7:8" ht="11.25" customHeight="1">
      <c r="G92" s="8">
        <f t="shared" si="5"/>
        <v>2007</v>
      </c>
      <c r="H92" s="58">
        <f t="shared" si="6"/>
        <v>0.16438356164383577</v>
      </c>
    </row>
    <row r="93" spans="7:8" ht="11.25" customHeight="1">
      <c r="G93" s="8">
        <f t="shared" si="5"/>
        <v>2008</v>
      </c>
      <c r="H93" s="58">
        <f t="shared" si="6"/>
        <v>0.14705882352941171</v>
      </c>
    </row>
    <row r="94" spans="7:8" ht="11.25" customHeight="1">
      <c r="G94" s="8">
        <f t="shared" si="5"/>
        <v>2009</v>
      </c>
      <c r="H94" s="58">
        <f t="shared" si="6"/>
        <v>-0.11111111111111104</v>
      </c>
    </row>
    <row r="95" spans="7:8" ht="11.25" customHeight="1">
      <c r="G95" s="8">
        <f t="shared" si="5"/>
        <v>2010</v>
      </c>
      <c r="H95" s="58">
        <f t="shared" si="6"/>
        <v>-0.09038461538461545</v>
      </c>
    </row>
    <row r="96" spans="7:8" ht="11.25" customHeight="1">
      <c r="G96" s="9">
        <f t="shared" si="5"/>
        <v>2011</v>
      </c>
      <c r="H96" s="59">
        <f t="shared" si="6"/>
        <v>-0.04016913319238905</v>
      </c>
    </row>
    <row r="97" spans="7:8" ht="11.25" customHeight="1">
      <c r="G97" s="8">
        <f t="shared" si="5"/>
        <v>2012</v>
      </c>
      <c r="H97" s="58">
        <f t="shared" si="6"/>
        <v>-0.01431718061673994</v>
      </c>
    </row>
  </sheetData>
  <sheetProtection/>
  <mergeCells count="15">
    <mergeCell ref="B61:C61"/>
    <mergeCell ref="B63:C63"/>
    <mergeCell ref="G53:H53"/>
    <mergeCell ref="B56:C56"/>
    <mergeCell ref="B57:C57"/>
    <mergeCell ref="B62:C62"/>
    <mergeCell ref="K1:M1"/>
    <mergeCell ref="K2:M2"/>
    <mergeCell ref="I1:J1"/>
    <mergeCell ref="I2:J2"/>
    <mergeCell ref="C1:D1"/>
    <mergeCell ref="C2:D2"/>
    <mergeCell ref="B58:C58"/>
    <mergeCell ref="B59:C59"/>
    <mergeCell ref="B60:C60"/>
  </mergeCells>
  <printOptions/>
  <pageMargins left="0.31496062992125984" right="0.11811023622047245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1" width="7.125" style="22" customWidth="1"/>
    <col min="2" max="2" width="7.25390625" style="22" customWidth="1"/>
    <col min="3" max="6" width="9.625" style="22" customWidth="1"/>
    <col min="7" max="7" width="3.125" style="22" customWidth="1"/>
    <col min="8" max="10" width="9.50390625" style="22" customWidth="1"/>
    <col min="11" max="11" width="8.875" style="22" customWidth="1"/>
    <col min="12" max="12" width="20.00390625" style="22" customWidth="1"/>
    <col min="13" max="16384" width="8.875" style="22" customWidth="1"/>
  </cols>
  <sheetData>
    <row r="1" spans="3:11" ht="12.75">
      <c r="C1" s="23" t="s">
        <v>35</v>
      </c>
      <c r="D1" s="23" t="s">
        <v>35</v>
      </c>
      <c r="E1" s="23" t="s">
        <v>35</v>
      </c>
      <c r="F1" s="23" t="s">
        <v>35</v>
      </c>
      <c r="G1" s="23"/>
      <c r="H1" s="32" t="s">
        <v>36</v>
      </c>
      <c r="I1" s="23"/>
      <c r="J1" s="23"/>
      <c r="K1" s="26"/>
    </row>
    <row r="2" spans="1:8" ht="12.75">
      <c r="A2" s="70" t="s">
        <v>34</v>
      </c>
      <c r="B2" s="70"/>
      <c r="C2" s="32" t="s">
        <v>0</v>
      </c>
      <c r="D2" s="32" t="s">
        <v>1</v>
      </c>
      <c r="E2" s="32" t="s">
        <v>2</v>
      </c>
      <c r="F2" s="32" t="s">
        <v>3</v>
      </c>
      <c r="G2" s="64"/>
      <c r="H2" s="32" t="s">
        <v>3</v>
      </c>
    </row>
    <row r="3" spans="1:6" ht="12.75">
      <c r="A3" s="70" t="s">
        <v>38</v>
      </c>
      <c r="B3" s="70"/>
      <c r="C3" s="33">
        <v>620000</v>
      </c>
      <c r="D3" s="33">
        <v>730000</v>
      </c>
      <c r="E3" s="33">
        <v>750000</v>
      </c>
      <c r="F3" s="33">
        <v>730000</v>
      </c>
    </row>
    <row r="4" spans="1:11" ht="12.75">
      <c r="A4" s="23"/>
      <c r="B4" s="23"/>
      <c r="C4" s="32"/>
      <c r="D4" s="32"/>
      <c r="E4" s="32" t="s">
        <v>37</v>
      </c>
      <c r="F4" s="32"/>
      <c r="I4" s="23" t="s">
        <v>16</v>
      </c>
      <c r="J4" s="23"/>
      <c r="K4" s="23" t="s">
        <v>16</v>
      </c>
    </row>
    <row r="5" spans="1:11" ht="12.75">
      <c r="A5" s="37"/>
      <c r="B5" s="37"/>
      <c r="C5" s="38"/>
      <c r="D5" s="38"/>
      <c r="E5" s="39">
        <f>E3*1.05</f>
        <v>787500</v>
      </c>
      <c r="F5" s="38"/>
      <c r="G5" s="40"/>
      <c r="H5" s="40"/>
      <c r="I5" s="37">
        <v>1971</v>
      </c>
      <c r="J5" s="37"/>
      <c r="K5" s="37">
        <v>1983</v>
      </c>
    </row>
    <row r="6" spans="1:11" ht="12.75">
      <c r="A6" s="31">
        <v>46</v>
      </c>
      <c r="B6" s="22">
        <v>1971</v>
      </c>
      <c r="C6" s="28">
        <v>118000</v>
      </c>
      <c r="D6" s="27"/>
      <c r="F6" s="27"/>
      <c r="G6" s="23"/>
      <c r="H6" s="60">
        <f>ROUND(C6/C$3*F$3,-2)</f>
        <v>138900</v>
      </c>
      <c r="I6" s="35">
        <v>100</v>
      </c>
      <c r="J6" s="35"/>
      <c r="K6" s="26"/>
    </row>
    <row r="7" spans="1:11" ht="12.75">
      <c r="A7" s="31">
        <v>47</v>
      </c>
      <c r="B7" s="22">
        <f aca="true" t="shared" si="0" ref="B7:B17">B6+1</f>
        <v>1972</v>
      </c>
      <c r="C7" s="28">
        <v>127000</v>
      </c>
      <c r="D7" s="27"/>
      <c r="E7" s="27"/>
      <c r="F7" s="27"/>
      <c r="G7" s="23"/>
      <c r="H7" s="60">
        <f aca="true" t="shared" si="1" ref="H7:H13">ROUND(C7/C$3*F$3,-2)</f>
        <v>149500</v>
      </c>
      <c r="I7" s="54">
        <f>H7/H$6*100</f>
        <v>107.6313894888409</v>
      </c>
      <c r="J7" s="61">
        <f>(I7-I6)/I6</f>
        <v>0.07631389488840895</v>
      </c>
      <c r="K7" s="26"/>
    </row>
    <row r="8" spans="1:12" ht="12.75">
      <c r="A8" s="31">
        <v>48</v>
      </c>
      <c r="B8" s="22">
        <f t="shared" si="0"/>
        <v>1973</v>
      </c>
      <c r="C8" s="28">
        <v>215000</v>
      </c>
      <c r="D8" s="27"/>
      <c r="E8" s="27"/>
      <c r="F8" s="27"/>
      <c r="G8" s="23"/>
      <c r="H8" s="60">
        <f t="shared" si="1"/>
        <v>253100</v>
      </c>
      <c r="I8" s="54">
        <f aca="true" t="shared" si="2" ref="I8:I47">H8/H$6*100</f>
        <v>182.21742260619152</v>
      </c>
      <c r="J8" s="61">
        <f aca="true" t="shared" si="3" ref="J8:J47">(I8-I7)/I7</f>
        <v>0.6929765886287627</v>
      </c>
      <c r="K8" s="26"/>
      <c r="L8" s="22" t="s">
        <v>39</v>
      </c>
    </row>
    <row r="9" spans="1:11" ht="12.75">
      <c r="A9" s="31">
        <v>49</v>
      </c>
      <c r="B9" s="22">
        <f t="shared" si="0"/>
        <v>1974</v>
      </c>
      <c r="C9" s="28">
        <v>305000</v>
      </c>
      <c r="D9" s="27"/>
      <c r="E9" s="27"/>
      <c r="F9" s="27"/>
      <c r="G9" s="23"/>
      <c r="H9" s="60">
        <f t="shared" si="1"/>
        <v>359100</v>
      </c>
      <c r="I9" s="54">
        <f t="shared" si="2"/>
        <v>258.5313174946004</v>
      </c>
      <c r="J9" s="61">
        <f t="shared" si="3"/>
        <v>0.4188067957329115</v>
      </c>
      <c r="K9" s="26"/>
    </row>
    <row r="10" spans="1:11" ht="12.75">
      <c r="A10" s="31">
        <v>50</v>
      </c>
      <c r="B10" s="22">
        <f t="shared" si="0"/>
        <v>1975</v>
      </c>
      <c r="C10" s="28">
        <v>268000</v>
      </c>
      <c r="D10" s="27"/>
      <c r="E10" s="27"/>
      <c r="F10" s="27"/>
      <c r="G10" s="23"/>
      <c r="H10" s="60">
        <f t="shared" si="1"/>
        <v>315500</v>
      </c>
      <c r="I10" s="54">
        <f t="shared" si="2"/>
        <v>227.14182865370768</v>
      </c>
      <c r="J10" s="61">
        <f t="shared" si="3"/>
        <v>-0.12141464773043716</v>
      </c>
      <c r="K10" s="26"/>
    </row>
    <row r="11" spans="1:11" ht="12.75">
      <c r="A11" s="31">
        <v>51</v>
      </c>
      <c r="B11" s="22">
        <f t="shared" si="0"/>
        <v>1976</v>
      </c>
      <c r="C11" s="28">
        <v>263000</v>
      </c>
      <c r="D11" s="27"/>
      <c r="E11" s="27"/>
      <c r="F11" s="27"/>
      <c r="G11" s="23"/>
      <c r="H11" s="60">
        <f t="shared" si="1"/>
        <v>309700</v>
      </c>
      <c r="I11" s="54">
        <f t="shared" si="2"/>
        <v>222.96616270698343</v>
      </c>
      <c r="J11" s="61">
        <f t="shared" si="3"/>
        <v>-0.018383518225039575</v>
      </c>
      <c r="K11" s="26"/>
    </row>
    <row r="12" spans="1:11" ht="12.75">
      <c r="A12" s="31">
        <v>52</v>
      </c>
      <c r="B12" s="22">
        <f t="shared" si="0"/>
        <v>1977</v>
      </c>
      <c r="C12" s="28">
        <v>263000</v>
      </c>
      <c r="D12" s="27"/>
      <c r="E12" s="27"/>
      <c r="F12" s="27"/>
      <c r="G12" s="23"/>
      <c r="H12" s="60">
        <f t="shared" si="1"/>
        <v>309700</v>
      </c>
      <c r="I12" s="54">
        <f t="shared" si="2"/>
        <v>222.96616270698343</v>
      </c>
      <c r="J12" s="61">
        <f t="shared" si="3"/>
        <v>0</v>
      </c>
      <c r="K12" s="26"/>
    </row>
    <row r="13" spans="1:11" ht="12.75">
      <c r="A13" s="31">
        <v>53</v>
      </c>
      <c r="B13" s="22">
        <f t="shared" si="0"/>
        <v>1978</v>
      </c>
      <c r="C13" s="28">
        <v>273000</v>
      </c>
      <c r="D13" s="27"/>
      <c r="E13" s="27"/>
      <c r="F13" s="27"/>
      <c r="G13" s="23"/>
      <c r="H13" s="60">
        <f t="shared" si="1"/>
        <v>321400</v>
      </c>
      <c r="I13" s="54">
        <f t="shared" si="2"/>
        <v>231.3894888408927</v>
      </c>
      <c r="J13" s="61">
        <f t="shared" si="3"/>
        <v>0.03777849531804972</v>
      </c>
      <c r="K13" s="26"/>
    </row>
    <row r="14" spans="1:11" ht="12.75">
      <c r="A14" s="31">
        <v>54</v>
      </c>
      <c r="B14" s="22">
        <f t="shared" si="0"/>
        <v>1979</v>
      </c>
      <c r="C14" s="27"/>
      <c r="D14" s="28">
        <v>360000</v>
      </c>
      <c r="E14" s="28"/>
      <c r="F14" s="28"/>
      <c r="G14" s="23"/>
      <c r="H14" s="53">
        <f>ROUND(D14/D$3*F$3,-2)</f>
        <v>360000</v>
      </c>
      <c r="I14" s="54">
        <f t="shared" si="2"/>
        <v>259.17926565874734</v>
      </c>
      <c r="J14" s="61">
        <f t="shared" si="3"/>
        <v>0.12009956440572521</v>
      </c>
      <c r="K14" s="26"/>
    </row>
    <row r="15" spans="1:12" ht="12.75">
      <c r="A15" s="31">
        <v>55</v>
      </c>
      <c r="B15" s="22">
        <f t="shared" si="0"/>
        <v>1980</v>
      </c>
      <c r="C15" s="27"/>
      <c r="D15" s="28">
        <v>430000</v>
      </c>
      <c r="E15" s="28"/>
      <c r="F15" s="28"/>
      <c r="G15" s="23"/>
      <c r="H15" s="53">
        <f>ROUND(D15/D$3*F$3,-2)</f>
        <v>430000</v>
      </c>
      <c r="I15" s="54">
        <f t="shared" si="2"/>
        <v>309.5752339812815</v>
      </c>
      <c r="J15" s="61">
        <f t="shared" si="3"/>
        <v>0.19444444444444423</v>
      </c>
      <c r="K15" s="26"/>
      <c r="L15" s="22" t="s">
        <v>40</v>
      </c>
    </row>
    <row r="16" spans="1:11" ht="12.75">
      <c r="A16" s="31">
        <v>56</v>
      </c>
      <c r="B16" s="22">
        <f t="shared" si="0"/>
        <v>1981</v>
      </c>
      <c r="C16" s="27"/>
      <c r="D16" s="28">
        <v>483000</v>
      </c>
      <c r="E16" s="28"/>
      <c r="F16" s="28"/>
      <c r="G16" s="23"/>
      <c r="H16" s="53">
        <f>ROUND(D16/D$3*F$3,-2)</f>
        <v>483000</v>
      </c>
      <c r="I16" s="54">
        <f t="shared" si="2"/>
        <v>347.7321814254859</v>
      </c>
      <c r="J16" s="61">
        <f t="shared" si="3"/>
        <v>0.12325581395348828</v>
      </c>
      <c r="K16" s="26"/>
    </row>
    <row r="17" spans="1:11" ht="12.75">
      <c r="A17" s="31">
        <v>57</v>
      </c>
      <c r="B17" s="22">
        <f t="shared" si="0"/>
        <v>1982</v>
      </c>
      <c r="C17" s="27"/>
      <c r="D17" s="28">
        <v>511000</v>
      </c>
      <c r="E17" s="28"/>
      <c r="F17" s="28"/>
      <c r="G17" s="23"/>
      <c r="H17" s="53">
        <f>ROUND(D17/D$3*F$3,-2)</f>
        <v>511000</v>
      </c>
      <c r="I17" s="54">
        <f t="shared" si="2"/>
        <v>367.8905687544996</v>
      </c>
      <c r="J17" s="61">
        <f t="shared" si="3"/>
        <v>0.057971014492753666</v>
      </c>
      <c r="K17" s="26"/>
    </row>
    <row r="18" spans="1:11" ht="12.75">
      <c r="A18" s="31">
        <v>58</v>
      </c>
      <c r="B18" s="22">
        <f aca="true" t="shared" si="4" ref="B18:B45">B17+1</f>
        <v>1983</v>
      </c>
      <c r="C18" s="29"/>
      <c r="D18" s="27"/>
      <c r="E18" s="27">
        <v>756000</v>
      </c>
      <c r="F18" s="27"/>
      <c r="H18" s="60">
        <f>ROUND(E18/E$5*F$3,-2)</f>
        <v>700800</v>
      </c>
      <c r="I18" s="54">
        <f t="shared" si="2"/>
        <v>504.5356371490281</v>
      </c>
      <c r="J18" s="61">
        <f t="shared" si="3"/>
        <v>0.3714285714285716</v>
      </c>
      <c r="K18" s="36">
        <v>100</v>
      </c>
    </row>
    <row r="19" spans="1:11" ht="12.75">
      <c r="A19" s="31">
        <v>59</v>
      </c>
      <c r="B19" s="22">
        <f>B18+1</f>
        <v>1984</v>
      </c>
      <c r="C19" s="29"/>
      <c r="D19" s="27"/>
      <c r="E19" s="28">
        <v>787000</v>
      </c>
      <c r="F19" s="28"/>
      <c r="H19" s="60">
        <f>ROUND(E19/E$5*F$3,-2)</f>
        <v>729500</v>
      </c>
      <c r="I19" s="54">
        <f t="shared" si="2"/>
        <v>525.1979841612671</v>
      </c>
      <c r="J19" s="61">
        <f t="shared" si="3"/>
        <v>0.04095319634703186</v>
      </c>
      <c r="K19" s="24">
        <f>H19/H$18*100</f>
        <v>104.0953196347032</v>
      </c>
    </row>
    <row r="20" spans="1:11" ht="12.75">
      <c r="A20" s="31">
        <v>60</v>
      </c>
      <c r="B20" s="22">
        <f t="shared" si="4"/>
        <v>1985</v>
      </c>
      <c r="C20" s="29"/>
      <c r="D20" s="27"/>
      <c r="E20" s="28">
        <v>908000</v>
      </c>
      <c r="F20" s="28"/>
      <c r="H20" s="60">
        <f>ROUND(E20/E$5*F$3,-2)</f>
        <v>841700</v>
      </c>
      <c r="I20" s="54">
        <f t="shared" si="2"/>
        <v>605.9755219582433</v>
      </c>
      <c r="J20" s="61">
        <f t="shared" si="3"/>
        <v>0.15380397532556553</v>
      </c>
      <c r="K20" s="24">
        <f aca="true" t="shared" si="5" ref="K20:K47">H20/H$18*100</f>
        <v>120.10559360730593</v>
      </c>
    </row>
    <row r="21" spans="1:11" ht="12.75">
      <c r="A21" s="31">
        <v>61</v>
      </c>
      <c r="B21" s="22">
        <f t="shared" si="4"/>
        <v>1986</v>
      </c>
      <c r="C21" s="29"/>
      <c r="D21" s="27"/>
      <c r="E21" s="27"/>
      <c r="F21" s="28">
        <v>1600000</v>
      </c>
      <c r="H21" s="34">
        <f>F21</f>
        <v>1600000</v>
      </c>
      <c r="I21" s="54">
        <f t="shared" si="2"/>
        <v>1151.9078473722102</v>
      </c>
      <c r="J21" s="61">
        <f t="shared" si="3"/>
        <v>0.9009148152548413</v>
      </c>
      <c r="K21" s="24">
        <f t="shared" si="5"/>
        <v>228.31050228310502</v>
      </c>
    </row>
    <row r="22" spans="1:11" ht="12.75">
      <c r="A22" s="31">
        <v>62</v>
      </c>
      <c r="B22" s="22">
        <f t="shared" si="4"/>
        <v>1987</v>
      </c>
      <c r="C22" s="29"/>
      <c r="D22" s="27"/>
      <c r="E22" s="27"/>
      <c r="F22" s="28">
        <v>3130000</v>
      </c>
      <c r="H22" s="34">
        <f aca="true" t="shared" si="6" ref="H22:H47">F22</f>
        <v>3130000</v>
      </c>
      <c r="I22" s="54">
        <f t="shared" si="2"/>
        <v>2253.419726421886</v>
      </c>
      <c r="J22" s="61">
        <f t="shared" si="3"/>
        <v>0.9562499999999998</v>
      </c>
      <c r="K22" s="24">
        <f t="shared" si="5"/>
        <v>446.6324200913242</v>
      </c>
    </row>
    <row r="23" spans="1:11" ht="12.75">
      <c r="A23" s="31">
        <v>63</v>
      </c>
      <c r="B23" s="22">
        <f t="shared" si="4"/>
        <v>1988</v>
      </c>
      <c r="C23" s="29"/>
      <c r="D23" s="27"/>
      <c r="E23" s="27"/>
      <c r="F23" s="28">
        <v>4100000</v>
      </c>
      <c r="H23" s="34">
        <f t="shared" si="6"/>
        <v>4100000</v>
      </c>
      <c r="I23" s="54">
        <f t="shared" si="2"/>
        <v>2951.7638588912887</v>
      </c>
      <c r="J23" s="61">
        <f t="shared" si="3"/>
        <v>0.3099041533546327</v>
      </c>
      <c r="K23" s="24">
        <f t="shared" si="5"/>
        <v>585.0456621004566</v>
      </c>
    </row>
    <row r="24" spans="1:11" ht="12.75">
      <c r="A24" s="30">
        <v>1</v>
      </c>
      <c r="B24" s="22">
        <f t="shared" si="4"/>
        <v>1989</v>
      </c>
      <c r="C24" s="29"/>
      <c r="D24" s="27"/>
      <c r="E24" s="27"/>
      <c r="F24" s="28">
        <v>3890000</v>
      </c>
      <c r="H24" s="34">
        <f t="shared" si="6"/>
        <v>3890000</v>
      </c>
      <c r="I24" s="54">
        <f t="shared" si="2"/>
        <v>2800.575953923686</v>
      </c>
      <c r="J24" s="61">
        <f t="shared" si="3"/>
        <v>-0.051219512195121976</v>
      </c>
      <c r="K24" s="24">
        <f t="shared" si="5"/>
        <v>555.0799086757991</v>
      </c>
    </row>
    <row r="25" spans="1:11" ht="12.75">
      <c r="A25" s="30">
        <v>2</v>
      </c>
      <c r="B25" s="22">
        <f t="shared" si="4"/>
        <v>1990</v>
      </c>
      <c r="C25" s="29"/>
      <c r="D25" s="27"/>
      <c r="E25" s="27"/>
      <c r="F25" s="28">
        <v>3890000</v>
      </c>
      <c r="H25" s="34">
        <f t="shared" si="6"/>
        <v>3890000</v>
      </c>
      <c r="I25" s="54">
        <f t="shared" si="2"/>
        <v>2800.575953923686</v>
      </c>
      <c r="J25" s="61">
        <f t="shared" si="3"/>
        <v>0</v>
      </c>
      <c r="K25" s="24">
        <f t="shared" si="5"/>
        <v>555.0799086757991</v>
      </c>
    </row>
    <row r="26" spans="1:11" ht="12.75">
      <c r="A26" s="30">
        <v>3</v>
      </c>
      <c r="B26" s="22">
        <f t="shared" si="4"/>
        <v>1991</v>
      </c>
      <c r="C26" s="29"/>
      <c r="D26" s="27"/>
      <c r="E26" s="27"/>
      <c r="F26" s="28">
        <v>3770000</v>
      </c>
      <c r="H26" s="34">
        <f t="shared" si="6"/>
        <v>3770000</v>
      </c>
      <c r="I26" s="54">
        <f t="shared" si="2"/>
        <v>2714.1828653707707</v>
      </c>
      <c r="J26" s="61">
        <f t="shared" si="3"/>
        <v>-0.030848329048843017</v>
      </c>
      <c r="K26" s="24">
        <f t="shared" si="5"/>
        <v>537.9566210045663</v>
      </c>
    </row>
    <row r="27" spans="1:11" ht="12.75">
      <c r="A27" s="30">
        <v>4</v>
      </c>
      <c r="B27" s="22">
        <f t="shared" si="4"/>
        <v>1992</v>
      </c>
      <c r="C27" s="29"/>
      <c r="D27" s="28"/>
      <c r="E27" s="28"/>
      <c r="F27" s="28">
        <v>2640000</v>
      </c>
      <c r="G27" s="25"/>
      <c r="H27" s="34">
        <f t="shared" si="6"/>
        <v>2640000</v>
      </c>
      <c r="I27" s="54">
        <f t="shared" si="2"/>
        <v>1900.647948164147</v>
      </c>
      <c r="J27" s="61">
        <f t="shared" si="3"/>
        <v>-0.2997347480106101</v>
      </c>
      <c r="K27" s="24">
        <f t="shared" si="5"/>
        <v>376.71232876712327</v>
      </c>
    </row>
    <row r="28" spans="1:11" ht="12.75">
      <c r="A28" s="30">
        <v>5</v>
      </c>
      <c r="B28" s="22">
        <f t="shared" si="4"/>
        <v>1993</v>
      </c>
      <c r="C28" s="29"/>
      <c r="D28" s="28"/>
      <c r="E28" s="28"/>
      <c r="F28" s="28">
        <v>1930000</v>
      </c>
      <c r="G28" s="25"/>
      <c r="H28" s="34">
        <f t="shared" si="6"/>
        <v>1930000</v>
      </c>
      <c r="I28" s="54">
        <f t="shared" si="2"/>
        <v>1389.4888408927286</v>
      </c>
      <c r="J28" s="61">
        <f t="shared" si="3"/>
        <v>-0.268939393939394</v>
      </c>
      <c r="K28" s="24">
        <f t="shared" si="5"/>
        <v>275.3995433789954</v>
      </c>
    </row>
    <row r="29" spans="1:11" ht="12.75">
      <c r="A29" s="30">
        <v>6</v>
      </c>
      <c r="B29" s="22">
        <f t="shared" si="4"/>
        <v>1994</v>
      </c>
      <c r="C29" s="29"/>
      <c r="D29" s="28"/>
      <c r="E29" s="28"/>
      <c r="F29" s="28">
        <v>1450000</v>
      </c>
      <c r="G29" s="25"/>
      <c r="H29" s="34">
        <f t="shared" si="6"/>
        <v>1450000</v>
      </c>
      <c r="I29" s="54">
        <f t="shared" si="2"/>
        <v>1043.9164866810654</v>
      </c>
      <c r="J29" s="61">
        <f t="shared" si="3"/>
        <v>-0.2487046632124353</v>
      </c>
      <c r="K29" s="24">
        <f t="shared" si="5"/>
        <v>206.90639269406392</v>
      </c>
    </row>
    <row r="30" spans="1:11" ht="12.75">
      <c r="A30" s="30">
        <v>7</v>
      </c>
      <c r="B30" s="22">
        <f t="shared" si="4"/>
        <v>1995</v>
      </c>
      <c r="C30" s="29"/>
      <c r="D30" s="28"/>
      <c r="E30" s="28"/>
      <c r="F30" s="28">
        <v>1240000</v>
      </c>
      <c r="G30" s="25"/>
      <c r="H30" s="34">
        <f t="shared" si="6"/>
        <v>1240000</v>
      </c>
      <c r="I30" s="54">
        <f t="shared" si="2"/>
        <v>892.728581713463</v>
      </c>
      <c r="J30" s="61">
        <f t="shared" si="3"/>
        <v>-0.14482758620689642</v>
      </c>
      <c r="K30" s="24">
        <f t="shared" si="5"/>
        <v>176.9406392694064</v>
      </c>
    </row>
    <row r="31" spans="1:11" ht="12.75">
      <c r="A31" s="30">
        <v>8</v>
      </c>
      <c r="B31" s="22">
        <f t="shared" si="4"/>
        <v>1996</v>
      </c>
      <c r="C31" s="29"/>
      <c r="D31" s="28"/>
      <c r="E31" s="28"/>
      <c r="F31" s="28">
        <v>1040000</v>
      </c>
      <c r="G31" s="25"/>
      <c r="H31" s="34">
        <f t="shared" si="6"/>
        <v>1040000</v>
      </c>
      <c r="I31" s="54">
        <f t="shared" si="2"/>
        <v>748.7401007919367</v>
      </c>
      <c r="J31" s="61">
        <f t="shared" si="3"/>
        <v>-0.16129032258064516</v>
      </c>
      <c r="K31" s="24">
        <f t="shared" si="5"/>
        <v>148.40182648401827</v>
      </c>
    </row>
    <row r="32" spans="1:11" ht="12.75">
      <c r="A32" s="30">
        <v>9</v>
      </c>
      <c r="B32" s="22">
        <f t="shared" si="4"/>
        <v>1997</v>
      </c>
      <c r="C32" s="29"/>
      <c r="D32" s="28"/>
      <c r="E32" s="28"/>
      <c r="F32" s="28">
        <v>915000</v>
      </c>
      <c r="G32" s="25"/>
      <c r="H32" s="34">
        <f t="shared" si="6"/>
        <v>915000</v>
      </c>
      <c r="I32" s="54">
        <f t="shared" si="2"/>
        <v>658.7473002159827</v>
      </c>
      <c r="J32" s="61">
        <f t="shared" si="3"/>
        <v>-0.12019230769230778</v>
      </c>
      <c r="K32" s="24">
        <f t="shared" si="5"/>
        <v>130.56506849315068</v>
      </c>
    </row>
    <row r="33" spans="1:11" ht="12.75">
      <c r="A33" s="30">
        <v>10</v>
      </c>
      <c r="B33" s="22">
        <f t="shared" si="4"/>
        <v>1998</v>
      </c>
      <c r="C33" s="29"/>
      <c r="D33" s="28"/>
      <c r="E33" s="28"/>
      <c r="F33" s="28">
        <v>869000</v>
      </c>
      <c r="G33" s="25"/>
      <c r="H33" s="34">
        <f t="shared" si="6"/>
        <v>869000</v>
      </c>
      <c r="I33" s="54">
        <f t="shared" si="2"/>
        <v>625.6299496040317</v>
      </c>
      <c r="J33" s="61">
        <f t="shared" si="3"/>
        <v>-0.05027322404371578</v>
      </c>
      <c r="K33" s="24">
        <f t="shared" si="5"/>
        <v>124.00114155251141</v>
      </c>
    </row>
    <row r="34" spans="1:11" ht="12.75">
      <c r="A34" s="30">
        <v>11</v>
      </c>
      <c r="B34" s="22">
        <f t="shared" si="4"/>
        <v>1999</v>
      </c>
      <c r="C34" s="29"/>
      <c r="D34" s="28"/>
      <c r="E34" s="28"/>
      <c r="F34" s="28">
        <v>824000</v>
      </c>
      <c r="G34" s="25"/>
      <c r="H34" s="34">
        <f t="shared" si="6"/>
        <v>824000</v>
      </c>
      <c r="I34" s="54">
        <f t="shared" si="2"/>
        <v>593.2325413966882</v>
      </c>
      <c r="J34" s="61">
        <f t="shared" si="3"/>
        <v>-0.051783659378596164</v>
      </c>
      <c r="K34" s="24">
        <f t="shared" si="5"/>
        <v>117.57990867579909</v>
      </c>
    </row>
    <row r="35" spans="1:11" ht="12.75">
      <c r="A35" s="30">
        <v>12</v>
      </c>
      <c r="B35" s="22">
        <f t="shared" si="4"/>
        <v>2000</v>
      </c>
      <c r="C35" s="29"/>
      <c r="D35" s="28"/>
      <c r="E35" s="28"/>
      <c r="F35" s="28">
        <v>774000</v>
      </c>
      <c r="G35" s="25"/>
      <c r="H35" s="34">
        <f t="shared" si="6"/>
        <v>774000</v>
      </c>
      <c r="I35" s="54">
        <f t="shared" si="2"/>
        <v>557.2354211663068</v>
      </c>
      <c r="J35" s="61">
        <f t="shared" si="3"/>
        <v>-0.06067961165048529</v>
      </c>
      <c r="K35" s="24">
        <f t="shared" si="5"/>
        <v>110.44520547945204</v>
      </c>
    </row>
    <row r="36" spans="1:11" ht="12.75">
      <c r="A36" s="30">
        <v>13</v>
      </c>
      <c r="B36" s="22">
        <f t="shared" si="4"/>
        <v>2001</v>
      </c>
      <c r="C36" s="29"/>
      <c r="D36" s="28"/>
      <c r="E36" s="28"/>
      <c r="F36" s="28">
        <v>755000</v>
      </c>
      <c r="G36" s="25"/>
      <c r="H36" s="34">
        <f t="shared" si="6"/>
        <v>755000</v>
      </c>
      <c r="I36" s="54">
        <f t="shared" si="2"/>
        <v>543.5565154787616</v>
      </c>
      <c r="J36" s="61">
        <f t="shared" si="3"/>
        <v>-0.024547803617571286</v>
      </c>
      <c r="K36" s="24">
        <f t="shared" si="5"/>
        <v>107.73401826484019</v>
      </c>
    </row>
    <row r="37" spans="1:11" ht="12.75">
      <c r="A37" s="30">
        <v>14</v>
      </c>
      <c r="B37" s="22">
        <f t="shared" si="4"/>
        <v>2002</v>
      </c>
      <c r="C37" s="29"/>
      <c r="D37" s="28"/>
      <c r="E37" s="28"/>
      <c r="F37" s="28">
        <v>774000</v>
      </c>
      <c r="G37" s="25"/>
      <c r="H37" s="34">
        <f t="shared" si="6"/>
        <v>774000</v>
      </c>
      <c r="I37" s="54">
        <f t="shared" si="2"/>
        <v>557.2354211663068</v>
      </c>
      <c r="J37" s="61">
        <f t="shared" si="3"/>
        <v>0.025165562913907525</v>
      </c>
      <c r="K37" s="24">
        <f t="shared" si="5"/>
        <v>110.44520547945204</v>
      </c>
    </row>
    <row r="38" spans="1:11" ht="12.75">
      <c r="A38" s="30">
        <v>15</v>
      </c>
      <c r="B38" s="22">
        <f t="shared" si="4"/>
        <v>2003</v>
      </c>
      <c r="C38" s="29"/>
      <c r="D38" s="28"/>
      <c r="E38" s="28"/>
      <c r="F38" s="28">
        <v>806000</v>
      </c>
      <c r="G38" s="25"/>
      <c r="H38" s="34">
        <f t="shared" si="6"/>
        <v>806000</v>
      </c>
      <c r="I38" s="54">
        <f t="shared" si="2"/>
        <v>580.2735781137509</v>
      </c>
      <c r="J38" s="61">
        <f t="shared" si="3"/>
        <v>0.041343669250645844</v>
      </c>
      <c r="K38" s="24">
        <f t="shared" si="5"/>
        <v>115.01141552511416</v>
      </c>
    </row>
    <row r="39" spans="1:11" ht="12.75">
      <c r="A39" s="30">
        <v>16</v>
      </c>
      <c r="B39" s="22">
        <f t="shared" si="4"/>
        <v>2004</v>
      </c>
      <c r="C39" s="29"/>
      <c r="D39" s="28"/>
      <c r="E39" s="28"/>
      <c r="F39" s="28">
        <v>828000</v>
      </c>
      <c r="G39" s="25"/>
      <c r="H39" s="34">
        <f t="shared" si="6"/>
        <v>828000</v>
      </c>
      <c r="I39" s="54">
        <f t="shared" si="2"/>
        <v>596.1123110151188</v>
      </c>
      <c r="J39" s="61">
        <f t="shared" si="3"/>
        <v>0.02729528535980161</v>
      </c>
      <c r="K39" s="24">
        <f t="shared" si="5"/>
        <v>118.15068493150685</v>
      </c>
    </row>
    <row r="40" spans="1:11" ht="12.75">
      <c r="A40" s="30">
        <v>17</v>
      </c>
      <c r="B40" s="22">
        <f t="shared" si="4"/>
        <v>2005</v>
      </c>
      <c r="C40" s="29"/>
      <c r="D40" s="28"/>
      <c r="E40" s="28"/>
      <c r="F40" s="28">
        <v>850000</v>
      </c>
      <c r="G40" s="25"/>
      <c r="H40" s="34">
        <f t="shared" si="6"/>
        <v>850000</v>
      </c>
      <c r="I40" s="54">
        <f t="shared" si="2"/>
        <v>611.9510439164867</v>
      </c>
      <c r="J40" s="61">
        <f t="shared" si="3"/>
        <v>0.02657004830917867</v>
      </c>
      <c r="K40" s="24">
        <f t="shared" si="5"/>
        <v>121.28995433789956</v>
      </c>
    </row>
    <row r="41" spans="1:11" ht="12.75">
      <c r="A41" s="30">
        <v>18</v>
      </c>
      <c r="B41" s="22">
        <f t="shared" si="4"/>
        <v>2006</v>
      </c>
      <c r="C41" s="29"/>
      <c r="D41" s="28"/>
      <c r="E41" s="28"/>
      <c r="F41" s="28">
        <v>876000</v>
      </c>
      <c r="G41" s="25"/>
      <c r="H41" s="34">
        <f t="shared" si="6"/>
        <v>876000</v>
      </c>
      <c r="I41" s="54">
        <f t="shared" si="2"/>
        <v>630.669546436285</v>
      </c>
      <c r="J41" s="61">
        <f t="shared" si="3"/>
        <v>0.030588235294117513</v>
      </c>
      <c r="K41" s="24">
        <f t="shared" si="5"/>
        <v>125</v>
      </c>
    </row>
    <row r="42" spans="1:11" ht="12.75">
      <c r="A42" s="30">
        <v>19</v>
      </c>
      <c r="B42" s="22">
        <f t="shared" si="4"/>
        <v>2007</v>
      </c>
      <c r="C42" s="29"/>
      <c r="D42" s="28"/>
      <c r="E42" s="28"/>
      <c r="F42" s="28">
        <v>1020000</v>
      </c>
      <c r="G42" s="25"/>
      <c r="H42" s="34">
        <f t="shared" si="6"/>
        <v>1020000</v>
      </c>
      <c r="I42" s="54">
        <f t="shared" si="2"/>
        <v>734.341252699784</v>
      </c>
      <c r="J42" s="61">
        <f t="shared" si="3"/>
        <v>0.16438356164383577</v>
      </c>
      <c r="K42" s="24">
        <f t="shared" si="5"/>
        <v>145.54794520547944</v>
      </c>
    </row>
    <row r="43" spans="1:11" ht="12.75">
      <c r="A43" s="30">
        <v>20</v>
      </c>
      <c r="B43" s="22">
        <f t="shared" si="4"/>
        <v>2008</v>
      </c>
      <c r="C43" s="29"/>
      <c r="D43" s="28"/>
      <c r="E43" s="28"/>
      <c r="F43" s="28">
        <v>1170000</v>
      </c>
      <c r="G43" s="25"/>
      <c r="H43" s="34">
        <f t="shared" si="6"/>
        <v>1170000</v>
      </c>
      <c r="I43" s="54">
        <f t="shared" si="2"/>
        <v>842.3326133909287</v>
      </c>
      <c r="J43" s="61">
        <f t="shared" si="3"/>
        <v>0.14705882352941171</v>
      </c>
      <c r="K43" s="24">
        <f t="shared" si="5"/>
        <v>166.95205479452056</v>
      </c>
    </row>
    <row r="44" spans="1:11" ht="12.75">
      <c r="A44" s="30">
        <v>21</v>
      </c>
      <c r="B44" s="22">
        <f t="shared" si="4"/>
        <v>2009</v>
      </c>
      <c r="C44" s="29"/>
      <c r="D44" s="28"/>
      <c r="E44" s="28"/>
      <c r="F44" s="28">
        <v>1040000</v>
      </c>
      <c r="G44" s="25"/>
      <c r="H44" s="34">
        <f t="shared" si="6"/>
        <v>1040000</v>
      </c>
      <c r="I44" s="54">
        <f t="shared" si="2"/>
        <v>748.7401007919367</v>
      </c>
      <c r="J44" s="61">
        <f t="shared" si="3"/>
        <v>-0.11111111111111104</v>
      </c>
      <c r="K44" s="24">
        <f t="shared" si="5"/>
        <v>148.40182648401827</v>
      </c>
    </row>
    <row r="45" spans="1:11" ht="12.75">
      <c r="A45" s="30">
        <v>22</v>
      </c>
      <c r="B45" s="22">
        <f t="shared" si="4"/>
        <v>2010</v>
      </c>
      <c r="C45" s="29"/>
      <c r="D45" s="28"/>
      <c r="E45" s="28"/>
      <c r="F45" s="28">
        <v>946000</v>
      </c>
      <c r="G45" s="25"/>
      <c r="H45" s="34">
        <f t="shared" si="6"/>
        <v>946000</v>
      </c>
      <c r="I45" s="54">
        <f t="shared" si="2"/>
        <v>681.0655147588193</v>
      </c>
      <c r="J45" s="61">
        <f t="shared" si="3"/>
        <v>-0.09038461538461545</v>
      </c>
      <c r="K45" s="24">
        <f t="shared" si="5"/>
        <v>134.98858447488584</v>
      </c>
    </row>
    <row r="46" spans="1:11" ht="12.75">
      <c r="A46" s="30">
        <v>23</v>
      </c>
      <c r="B46" s="22">
        <f>B45+1</f>
        <v>2011</v>
      </c>
      <c r="C46" s="29"/>
      <c r="D46" s="28"/>
      <c r="E46" s="28"/>
      <c r="F46" s="28">
        <v>908000</v>
      </c>
      <c r="G46" s="25"/>
      <c r="H46" s="34">
        <f t="shared" si="6"/>
        <v>908000</v>
      </c>
      <c r="I46" s="54">
        <f t="shared" si="2"/>
        <v>653.7077033837293</v>
      </c>
      <c r="J46" s="61">
        <f t="shared" si="3"/>
        <v>-0.04016913319238905</v>
      </c>
      <c r="K46" s="24">
        <f t="shared" si="5"/>
        <v>129.5662100456621</v>
      </c>
    </row>
    <row r="47" spans="1:11" ht="12.75">
      <c r="A47" s="30">
        <v>24</v>
      </c>
      <c r="B47" s="22">
        <v>2012</v>
      </c>
      <c r="C47" s="27"/>
      <c r="D47" s="28"/>
      <c r="E47" s="28"/>
      <c r="F47" s="28">
        <v>895000</v>
      </c>
      <c r="G47" s="25"/>
      <c r="H47" s="34">
        <f t="shared" si="6"/>
        <v>895000</v>
      </c>
      <c r="I47" s="54">
        <f t="shared" si="2"/>
        <v>644.3484521238302</v>
      </c>
      <c r="J47" s="61">
        <f t="shared" si="3"/>
        <v>-0.01431718061673994</v>
      </c>
      <c r="K47" s="24">
        <f t="shared" si="5"/>
        <v>127.71118721461188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2012-12-17T15:33:48Z</cp:lastPrinted>
  <dcterms:created xsi:type="dcterms:W3CDTF">2012-05-13T06:14:34Z</dcterms:created>
  <dcterms:modified xsi:type="dcterms:W3CDTF">2012-12-17T16:01:45Z</dcterms:modified>
  <cp:category/>
  <cp:version/>
  <cp:contentType/>
  <cp:contentStatus/>
</cp:coreProperties>
</file>